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Causali 2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<sst xmlns="http://schemas.openxmlformats.org/spreadsheetml/2006/main" count="28" uniqueCount="23">
  <si>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/>
  </si>
  <si>
    <t>Totali</t>
  </si>
  <si>
    <t>Qualifica</t>
  </si>
  <si>
    <t>IMPIEGATO</t>
  </si>
  <si>
    <t>OPERAI</t>
  </si>
  <si>
    <t>DIPENDENTI</t>
  </si>
  <si>
    <t>GIORNI PRESENZA COMPLESSIVI</t>
  </si>
  <si>
    <t>GIORNI ASSENZA COMPLESSIVI</t>
  </si>
  <si>
    <t>NUMERI</t>
  </si>
  <si>
    <t>NAVIGLI AMBIENTE SRL</t>
  </si>
  <si>
    <t>SETTORE</t>
  </si>
  <si>
    <t>NETTEZZA URBANA</t>
  </si>
  <si>
    <t>OPERAI P. T.</t>
  </si>
  <si>
    <t>ORE ORDINARIE EFFETTIVE</t>
  </si>
  <si>
    <t xml:space="preserve">QUADRO </t>
  </si>
  <si>
    <t xml:space="preserve">FERIE </t>
  </si>
  <si>
    <t xml:space="preserve">MALATTIA </t>
  </si>
  <si>
    <t xml:space="preserve">L. 104 </t>
  </si>
  <si>
    <t xml:space="preserve">MATERNITA' </t>
  </si>
  <si>
    <t xml:space="preserve">ALTRE ASSENZE </t>
  </si>
  <si>
    <t xml:space="preserve">SCIOPERI </t>
  </si>
  <si>
    <t xml:space="preserve">ASSENZE NON RETRIBUITE </t>
  </si>
  <si>
    <t>2° SEMESTRE 2015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</si>
</sst>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m/d/yy\ h:mm"/>
    <numFmt numFmtId="173" formatCode="#,##0_);\(#,##0\)"/>
    <numFmt numFmtId="174" formatCode="#,##0_);[Red]\(#,##0\)"/>
    <numFmt numFmtId="175" formatCode="#,##0.00_);\(#,##0.00\)"/>
    <numFmt numFmtId="176" formatCode="#,##0.00_);[Red]\(#,##0.00\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  <numFmt numFmtId="181" formatCode="#\ #0.0E+0"/>
    <numFmt numFmtId="182" formatCode="#,##0.000"/>
    <numFmt numFmtId="183" formatCode="#,##0.0"/>
  </numFmts>
  <fonts count="41">
    <font>
      <sz val="10"/>
      <color indexed="8"/>
      <name val="Arial"/>
      <family val="0"/>
    </font>
    <font>
      <sz val="9"/>
      <color indexed="63"/>
      <name val="Verdana"/>
      <family val="0"/>
    </font>
    <font>
      <sz val="10"/>
      <color indexed="63"/>
      <name val="Verdana"/>
      <family val="0"/>
    </font>
    <font>
      <sz val="8"/>
      <color indexed="63"/>
      <name val="MS Sans Serif"/>
      <family val="0"/>
    </font>
    <font>
      <b/>
      <sz val="8"/>
      <name val="Century Gothic"/>
      <family val="2"/>
    </font>
    <font>
      <b/>
      <sz val="10"/>
      <color indexed="8"/>
      <name val="Arial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 style="thin">
        <color indexed="9"/>
      </bottom>
    </border>
    <border>
      <left style="medium"/>
      <right style="medium"/>
      <top style="thin">
        <color indexed="9"/>
      </top>
      <bottom style="thin">
        <color indexed="9"/>
      </bottom>
    </border>
    <border>
      <left style="medium"/>
      <right style="medium"/>
      <top style="thin">
        <color indexed="9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8" fontId="0" fillId="0" borderId="0">
      <alignment/>
      <protection/>
    </xf>
    <xf numFmtId="179" fontId="0" fillId="0" borderId="0">
      <alignment/>
      <protection/>
    </xf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80" fontId="0" fillId="0" borderId="0">
      <alignment/>
      <protection/>
    </xf>
    <xf numFmtId="45" fontId="0" fillId="0" borderId="0">
      <alignment/>
      <protection/>
    </xf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3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vertical="top" wrapText="1"/>
    </xf>
    <xf numFmtId="4" fontId="3" fillId="34" borderId="13" xfId="0" applyNumberFormat="1" applyFont="1" applyFill="1" applyBorder="1" applyAlignment="1">
      <alignment horizontal="right" wrapText="1"/>
    </xf>
    <xf numFmtId="0" fontId="2" fillId="34" borderId="13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left" wrapText="1"/>
    </xf>
    <xf numFmtId="0" fontId="1" fillId="35" borderId="13" xfId="0" applyFont="1" applyFill="1" applyBorder="1" applyAlignment="1">
      <alignment horizontal="left" wrapText="1"/>
    </xf>
    <xf numFmtId="0" fontId="1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right" wrapText="1"/>
    </xf>
    <xf numFmtId="3" fontId="3" fillId="34" borderId="13" xfId="0" applyNumberFormat="1" applyFont="1" applyFill="1" applyBorder="1" applyAlignment="1">
      <alignment horizontal="right" wrapText="1"/>
    </xf>
    <xf numFmtId="3" fontId="3" fillId="34" borderId="15" xfId="0" applyNumberFormat="1" applyFont="1" applyFill="1" applyBorder="1" applyAlignment="1">
      <alignment horizontal="right" wrapText="1"/>
    </xf>
    <xf numFmtId="4" fontId="3" fillId="34" borderId="15" xfId="0" applyNumberFormat="1" applyFont="1" applyFill="1" applyBorder="1" applyAlignment="1">
      <alignment horizontal="right" wrapText="1"/>
    </xf>
    <xf numFmtId="0" fontId="2" fillId="33" borderId="16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center" wrapText="1"/>
    </xf>
    <xf numFmtId="0" fontId="1" fillId="35" borderId="17" xfId="0" applyFont="1" applyFill="1" applyBorder="1" applyAlignment="1">
      <alignment horizontal="left" wrapText="1"/>
    </xf>
    <xf numFmtId="0" fontId="1" fillId="35" borderId="18" xfId="0" applyFont="1" applyFill="1" applyBorder="1" applyAlignment="1">
      <alignment horizontal="left" wrapText="1"/>
    </xf>
    <xf numFmtId="0" fontId="1" fillId="35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right" wrapText="1"/>
    </xf>
    <xf numFmtId="4" fontId="3" fillId="0" borderId="21" xfId="0" applyNumberFormat="1" applyFont="1" applyFill="1" applyBorder="1" applyAlignment="1">
      <alignment horizontal="right" wrapText="1"/>
    </xf>
    <xf numFmtId="4" fontId="3" fillId="0" borderId="22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3" fontId="6" fillId="34" borderId="13" xfId="0" applyNumberFormat="1" applyFont="1" applyFill="1" applyBorder="1" applyAlignment="1">
      <alignment horizontal="right" wrapText="1"/>
    </xf>
    <xf numFmtId="4" fontId="6" fillId="34" borderId="13" xfId="0" applyNumberFormat="1" applyFont="1" applyFill="1" applyBorder="1" applyAlignment="1">
      <alignment horizontal="right" wrapText="1"/>
    </xf>
    <xf numFmtId="4" fontId="6" fillId="0" borderId="21" xfId="0" applyNumberFormat="1" applyFont="1" applyFill="1" applyBorder="1" applyAlignment="1">
      <alignment horizontal="right" wrapText="1"/>
    </xf>
    <xf numFmtId="0" fontId="4" fillId="36" borderId="23" xfId="0" applyFont="1" applyFill="1" applyBorder="1" applyAlignment="1" applyProtection="1">
      <alignment horizontal="center" vertical="center" textRotation="90"/>
      <protection hidden="1"/>
    </xf>
    <xf numFmtId="0" fontId="4" fillId="36" borderId="24" xfId="0" applyFont="1" applyFill="1" applyBorder="1" applyAlignment="1" applyProtection="1">
      <alignment horizontal="center" vertical="center" textRotation="90"/>
      <protection hidden="1"/>
    </xf>
    <xf numFmtId="0" fontId="5" fillId="0" borderId="0" xfId="0" applyFont="1" applyAlignment="1">
      <alignment horizontal="center"/>
    </xf>
    <xf numFmtId="0" fontId="4" fillId="37" borderId="14" xfId="0" applyFont="1" applyFill="1" applyBorder="1" applyAlignment="1" applyProtection="1">
      <alignment horizontal="center" vertical="center" textRotation="90" wrapText="1"/>
      <protection hidden="1"/>
    </xf>
    <xf numFmtId="0" fontId="4" fillId="37" borderId="15" xfId="0" applyFont="1" applyFill="1" applyBorder="1" applyAlignment="1" applyProtection="1">
      <alignment horizontal="center" vertical="center" textRotation="90" wrapText="1"/>
      <protection hidden="1"/>
    </xf>
    <xf numFmtId="0" fontId="4" fillId="36" borderId="25" xfId="0" applyFont="1" applyFill="1" applyBorder="1" applyAlignment="1" applyProtection="1">
      <alignment horizontal="center" vertical="center" textRotation="90" wrapText="1"/>
      <protection hidden="1"/>
    </xf>
    <xf numFmtId="0" fontId="4" fillId="36" borderId="26" xfId="0" applyFont="1" applyFill="1" applyBorder="1" applyAlignment="1" applyProtection="1">
      <alignment horizontal="center" vertical="center" textRotation="90" wrapText="1"/>
      <protection hidden="1"/>
    </xf>
    <xf numFmtId="0" fontId="4" fillId="36" borderId="14" xfId="0" applyFont="1" applyFill="1" applyBorder="1" applyAlignment="1" applyProtection="1">
      <alignment horizontal="center" vertical="center" textRotation="90" wrapText="1"/>
      <protection hidden="1"/>
    </xf>
    <xf numFmtId="0" fontId="4" fillId="36" borderId="15" xfId="0" applyFont="1" applyFill="1" applyBorder="1" applyAlignment="1" applyProtection="1">
      <alignment horizontal="center" vertical="center" textRotation="90" wrapText="1"/>
      <protection hidden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36" borderId="30" xfId="0" applyFont="1" applyFill="1" applyBorder="1" applyAlignment="1" applyProtection="1">
      <alignment horizontal="center" vertical="center" textRotation="90"/>
      <protection hidden="1"/>
    </xf>
    <xf numFmtId="0" fontId="4" fillId="36" borderId="31" xfId="0" applyFont="1" applyFill="1" applyBorder="1" applyAlignment="1" applyProtection="1">
      <alignment horizontal="center" vertical="center" textRotation="90"/>
      <protection hidden="1"/>
    </xf>
    <xf numFmtId="0" fontId="4" fillId="36" borderId="32" xfId="0" applyFont="1" applyFill="1" applyBorder="1" applyAlignment="1" applyProtection="1">
      <alignment horizontal="center" vertical="center" textRotation="90"/>
      <protection hidden="1"/>
    </xf>
    <xf numFmtId="0" fontId="4" fillId="36" borderId="33" xfId="0" applyFont="1" applyFill="1" applyBorder="1" applyAlignment="1" applyProtection="1">
      <alignment horizontal="center" vertical="center" textRotation="90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FF"/>
      <rgbColor rgb="00E1EFFF"/>
      <rgbColor rgb="00D5DAF0"/>
      <rgbColor rgb="00FFFFFF"/>
      <rgbColor rgb="00BFC7E8"/>
      <rgbColor rgb="00EFE0EF"/>
      <rgbColor rgb="00E0C1E0"/>
      <rgbColor rgb="00D4AAD4"/>
      <rgbColor rgb="00C993C9"/>
      <rgbColor rgb="00000484"/>
      <rgbColor rgb="00848600"/>
      <rgbColor rgb="00840484"/>
      <rgbColor rgb="00008684"/>
      <rgbColor rgb="00C6C7C6"/>
      <rgbColor rgb="00848684"/>
      <rgbColor rgb="009496FF"/>
      <rgbColor rgb="00943463"/>
      <rgbColor rgb="00FFFFC6"/>
      <rgbColor rgb="00C6FFFF"/>
      <rgbColor rgb="00630463"/>
      <rgbColor rgb="00FF8684"/>
      <rgbColor rgb="000065C6"/>
      <rgbColor rgb="00C6C7FF"/>
      <rgbColor rgb="00000484"/>
      <rgbColor rgb="00FF04FF"/>
      <rgbColor rgb="00FFFF00"/>
      <rgbColor rgb="0000FFFF"/>
      <rgbColor rgb="00840484"/>
      <rgbColor rgb="00840400"/>
      <rgbColor rgb="00008684"/>
      <rgbColor rgb="000004FF"/>
      <rgbColor rgb="0000C7FF"/>
      <rgbColor rgb="00C6FFFF"/>
      <rgbColor rgb="00C6FFC6"/>
      <rgbColor rgb="00FFFF94"/>
      <rgbColor rgb="0094CFFF"/>
      <rgbColor rgb="00FF96C6"/>
      <rgbColor rgb="00C696FF"/>
      <rgbColor rgb="00FFCF94"/>
      <rgbColor rgb="003165FF"/>
      <rgbColor rgb="0031C7C6"/>
      <rgbColor rgb="0094C700"/>
      <rgbColor rgb="00FFC700"/>
      <rgbColor rgb="00FF9600"/>
      <rgbColor rgb="00FF6500"/>
      <rgbColor rgb="00636594"/>
      <rgbColor rgb="00949694"/>
      <rgbColor rgb="00003463"/>
      <rgbColor rgb="00319663"/>
      <rgbColor rgb="00003400"/>
      <rgbColor rgb="00313400"/>
      <rgbColor rgb="00943400"/>
      <rgbColor rgb="00943463"/>
      <rgbColor rgb="00313494"/>
      <rgbColor rgb="0031343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P20"/>
  <sheetViews>
    <sheetView tabSelected="1" zoomScaleSheetLayoutView="100" zoomScalePageLayoutView="0" workbookViewId="0" topLeftCell="A2">
      <selection activeCell="N7" sqref="N7"/>
    </sheetView>
  </sheetViews>
  <sheetFormatPr defaultColWidth="9.140625" defaultRowHeight="12.75"/>
  <cols>
    <col min="1" max="1" width="20.8515625" style="0" customWidth="1"/>
    <col min="2" max="2" width="16.00390625" style="0" customWidth="1"/>
    <col min="3" max="3" width="6.00390625" style="0" customWidth="1"/>
    <col min="4" max="4" width="9.28125" style="0" customWidth="1"/>
    <col min="5" max="5" width="8.00390625" style="0" customWidth="1"/>
    <col min="6" max="9" width="6.00390625" style="0" customWidth="1"/>
    <col min="10" max="12" width="9.7109375" style="0" customWidth="1"/>
    <col min="13" max="13" width="9.7109375" style="7" hidden="1" customWidth="1"/>
  </cols>
  <sheetData>
    <row r="1" spans="3:13" ht="24" customHeight="1">
      <c r="C1" s="36" t="s">
        <v>9</v>
      </c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3:13" ht="6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4" customHeight="1">
      <c r="A3" s="36" t="s">
        <v>22</v>
      </c>
      <c r="B3" s="36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ht="6.75" customHeight="1" thickBot="1"/>
    <row r="5" spans="3:13" ht="12.75" customHeight="1" thickBot="1">
      <c r="C5" s="4"/>
      <c r="D5" s="43" t="s">
        <v>8</v>
      </c>
      <c r="E5" s="44"/>
      <c r="F5" s="44"/>
      <c r="G5" s="44"/>
      <c r="H5" s="44"/>
      <c r="I5" s="44"/>
      <c r="J5" s="44"/>
      <c r="K5" s="44"/>
      <c r="L5" s="45"/>
      <c r="M5" s="8"/>
    </row>
    <row r="6" spans="1:13" ht="26.25" customHeight="1" thickBot="1">
      <c r="A6" s="3" t="s">
        <v>0</v>
      </c>
      <c r="B6" s="2" t="s">
        <v>0</v>
      </c>
      <c r="C6" s="46" t="s">
        <v>5</v>
      </c>
      <c r="D6" s="48" t="s">
        <v>15</v>
      </c>
      <c r="E6" s="34" t="s">
        <v>16</v>
      </c>
      <c r="F6" s="34" t="s">
        <v>17</v>
      </c>
      <c r="G6" s="34" t="s">
        <v>18</v>
      </c>
      <c r="H6" s="34" t="s">
        <v>19</v>
      </c>
      <c r="I6" s="34" t="s">
        <v>20</v>
      </c>
      <c r="J6" s="39" t="s">
        <v>21</v>
      </c>
      <c r="K6" s="40" t="s">
        <v>6</v>
      </c>
      <c r="L6" s="41" t="s">
        <v>7</v>
      </c>
      <c r="M6" s="37" t="s">
        <v>13</v>
      </c>
    </row>
    <row r="7" spans="1:13" ht="48.75" customHeight="1" thickBot="1">
      <c r="A7" s="22"/>
      <c r="B7" s="12"/>
      <c r="C7" s="47"/>
      <c r="D7" s="49"/>
      <c r="E7" s="35"/>
      <c r="F7" s="35"/>
      <c r="G7" s="35"/>
      <c r="H7" s="35"/>
      <c r="I7" s="35"/>
      <c r="J7" s="39"/>
      <c r="K7" s="40"/>
      <c r="L7" s="42"/>
      <c r="M7" s="38"/>
    </row>
    <row r="8" spans="1:13" s="1" customFormat="1" ht="27" customHeight="1" thickBot="1">
      <c r="A8" s="23" t="s">
        <v>10</v>
      </c>
      <c r="B8" s="14" t="s">
        <v>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27"/>
    </row>
    <row r="9" spans="1:14" s="1" customFormat="1" ht="16.5" customHeight="1" thickBot="1">
      <c r="A9" s="24" t="s">
        <v>11</v>
      </c>
      <c r="B9" s="15" t="s">
        <v>3</v>
      </c>
      <c r="C9" s="19">
        <v>1</v>
      </c>
      <c r="D9" s="13">
        <f>171.5/7.2</f>
        <v>23.819444444444443</v>
      </c>
      <c r="E9" s="13">
        <v>0</v>
      </c>
      <c r="F9" s="13">
        <v>0</v>
      </c>
      <c r="G9" s="13">
        <v>0</v>
      </c>
      <c r="H9" s="13">
        <f>7/7.2</f>
        <v>0.9722222222222222</v>
      </c>
      <c r="I9" s="13">
        <v>0</v>
      </c>
      <c r="J9" s="13">
        <v>0</v>
      </c>
      <c r="K9" s="13">
        <f>M9/7.2</f>
        <v>104.09722222222221</v>
      </c>
      <c r="L9" s="13">
        <f>(D9+E9+F9+G9+H9+I9+J9)</f>
        <v>24.791666666666664</v>
      </c>
      <c r="M9" s="28">
        <v>749.5</v>
      </c>
      <c r="N9" s="30"/>
    </row>
    <row r="10" spans="1:14" s="1" customFormat="1" ht="16.5" customHeight="1" thickBot="1">
      <c r="A10" s="25" t="s">
        <v>11</v>
      </c>
      <c r="B10" s="15" t="s">
        <v>4</v>
      </c>
      <c r="C10" s="19">
        <v>37</v>
      </c>
      <c r="D10" s="13">
        <f>(3569.5-74.5)/6</f>
        <v>582.5</v>
      </c>
      <c r="E10" s="13">
        <f>(942+252+54+188.5-21.5)/6</f>
        <v>235.83333333333334</v>
      </c>
      <c r="F10" s="13">
        <v>0</v>
      </c>
      <c r="G10" s="13">
        <v>0</v>
      </c>
      <c r="H10" s="13">
        <f>(16+154.5+50+351.5+18+66)/6</f>
        <v>109.33333333333333</v>
      </c>
      <c r="I10" s="13">
        <v>0</v>
      </c>
      <c r="J10" s="13">
        <f>6/6</f>
        <v>1</v>
      </c>
      <c r="K10" s="13">
        <f>M10/6</f>
        <v>4803</v>
      </c>
      <c r="L10" s="13">
        <f>(D10+E10+F10+G10+H10+I10+J10)</f>
        <v>928.6666666666667</v>
      </c>
      <c r="M10" s="28">
        <f>29557-739</f>
        <v>28818</v>
      </c>
      <c r="N10" s="30"/>
    </row>
    <row r="11" spans="1:16" s="1" customFormat="1" ht="16.5" customHeight="1" thickBot="1">
      <c r="A11" s="25" t="s">
        <v>11</v>
      </c>
      <c r="B11" s="16" t="s">
        <v>12</v>
      </c>
      <c r="C11" s="31">
        <v>1</v>
      </c>
      <c r="D11" s="32">
        <f>74.5/5.5</f>
        <v>13.545454545454545</v>
      </c>
      <c r="E11" s="32">
        <f>21.5/5.5</f>
        <v>3.909090909090909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f>M11/5.5</f>
        <v>134.36363636363637</v>
      </c>
      <c r="L11" s="32">
        <f>(D11+E11+F11+G11+H11+I11+J11)</f>
        <v>17.454545454545453</v>
      </c>
      <c r="M11" s="33">
        <f>374.5+364.5</f>
        <v>739</v>
      </c>
      <c r="N11" s="30"/>
      <c r="O11" s="30"/>
      <c r="P11" s="30"/>
    </row>
    <row r="12" spans="1:14" s="1" customFormat="1" ht="16.5" customHeight="1" thickBot="1">
      <c r="A12" s="26" t="s">
        <v>11</v>
      </c>
      <c r="B12" s="15" t="s">
        <v>14</v>
      </c>
      <c r="C12" s="20">
        <v>1</v>
      </c>
      <c r="D12" s="21">
        <f>122/6.5</f>
        <v>18.76923076923077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f>(118+88)/6.5</f>
        <v>31.692307692307693</v>
      </c>
      <c r="K12" s="21">
        <f>M12/6.5</f>
        <v>47.69230769230769</v>
      </c>
      <c r="L12" s="21">
        <f>(D12+E12+F12+G12+H12+I12+J12)</f>
        <v>50.46153846153847</v>
      </c>
      <c r="M12" s="28">
        <v>310</v>
      </c>
      <c r="N12" s="30"/>
    </row>
    <row r="13" spans="1:13" s="1" customFormat="1" ht="20.25" customHeight="1" thickBot="1">
      <c r="A13" s="17"/>
      <c r="B13" s="17" t="s">
        <v>1</v>
      </c>
      <c r="C13" s="13">
        <f>SUM(C9:C12)</f>
        <v>40</v>
      </c>
      <c r="D13" s="13">
        <f>D9+D10+D11+D12</f>
        <v>638.6341297591297</v>
      </c>
      <c r="E13" s="13">
        <f aca="true" t="shared" si="0" ref="E13:L13">E9+E10+E11+E12</f>
        <v>239.74242424242425</v>
      </c>
      <c r="F13" s="13">
        <f t="shared" si="0"/>
        <v>0</v>
      </c>
      <c r="G13" s="13">
        <f t="shared" si="0"/>
        <v>0</v>
      </c>
      <c r="H13" s="13">
        <f t="shared" si="0"/>
        <v>110.30555555555556</v>
      </c>
      <c r="I13" s="13">
        <f t="shared" si="0"/>
        <v>0</v>
      </c>
      <c r="J13" s="13">
        <f t="shared" si="0"/>
        <v>32.69230769230769</v>
      </c>
      <c r="K13" s="13">
        <f t="shared" si="0"/>
        <v>5089.153166278166</v>
      </c>
      <c r="L13" s="13">
        <f t="shared" si="0"/>
        <v>1021.3744172494173</v>
      </c>
      <c r="M13" s="29"/>
    </row>
    <row r="14" spans="1:13" s="1" customFormat="1" ht="26.25" customHeight="1">
      <c r="A14" s="11"/>
      <c r="B14" s="11" t="s">
        <v>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6" ht="12.75">
      <c r="E16" s="9"/>
    </row>
    <row r="18" ht="12.75">
      <c r="D18" s="9"/>
    </row>
    <row r="19" ht="12.75">
      <c r="K19" s="9"/>
    </row>
    <row r="20" ht="12.75">
      <c r="D20" s="9"/>
    </row>
  </sheetData>
  <sheetProtection/>
  <mergeCells count="15">
    <mergeCell ref="L6:L7"/>
    <mergeCell ref="D5:L5"/>
    <mergeCell ref="C6:C7"/>
    <mergeCell ref="D6:D7"/>
    <mergeCell ref="E6:E7"/>
    <mergeCell ref="F6:F7"/>
    <mergeCell ref="G6:G7"/>
    <mergeCell ref="H6:H7"/>
    <mergeCell ref="C1:M1"/>
    <mergeCell ref="C2:M2"/>
    <mergeCell ref="A3:B3"/>
    <mergeCell ref="M6:M7"/>
    <mergeCell ref="I6:I7"/>
    <mergeCell ref="J6:J7"/>
    <mergeCell ref="K6:K7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Arioli</cp:lastModifiedBy>
  <cp:lastPrinted>2015-11-02T11:18:13Z</cp:lastPrinted>
  <dcterms:modified xsi:type="dcterms:W3CDTF">2016-01-28T10:02:55Z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